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12" sheetId="1" r:id="rId1"/>
    <sheet name="Прил 13" sheetId="2" r:id="rId2"/>
    <sheet name="14" sheetId="3" r:id="rId3"/>
    <sheet name="16" sheetId="4" r:id="rId4"/>
    <sheet name="Прил.17" sheetId="5" r:id="rId5"/>
  </sheets>
  <definedNames>
    <definedName name="sub_914" localSheetId="4">#REF!</definedName>
    <definedName name="sub_915" localSheetId="4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38" authorId="0">
      <text>
        <r>
          <rPr>
            <b/>
            <sz val="9"/>
            <color indexed="8"/>
            <rFont val="Tahoma"/>
            <family val="2"/>
          </rPr>
          <t xml:space="preserve">kvashnina:
</t>
        </r>
        <r>
          <rPr>
            <sz val="9"/>
            <color indexed="8"/>
            <rFont val="Tahoma"/>
            <family val="2"/>
          </rPr>
          <t>отпущено на сторону</t>
        </r>
      </text>
    </comment>
  </commentList>
</comments>
</file>

<file path=xl/sharedStrings.xml><?xml version="1.0" encoding="utf-8"?>
<sst xmlns="http://schemas.openxmlformats.org/spreadsheetml/2006/main" count="173" uniqueCount="128">
  <si>
    <t>Приложение 12</t>
  </si>
  <si>
    <t>2. Информация об  основных показателях финансово-хозяйственной деятельности  организации¹¯²</t>
  </si>
  <si>
    <t>Наименование организации</t>
  </si>
  <si>
    <t>ОАО "Кадошкинский электротехнический завод"</t>
  </si>
  <si>
    <t>ИНН</t>
  </si>
  <si>
    <t>1311000012</t>
  </si>
  <si>
    <t>КПП</t>
  </si>
  <si>
    <t>131101001</t>
  </si>
  <si>
    <t>Местонахождение (адрес)</t>
  </si>
  <si>
    <t>п.Кадошкино, ул.Заводская, д.1.</t>
  </si>
  <si>
    <t>Отчетный  период</t>
  </si>
  <si>
    <t xml:space="preserve">  4 квартал 2012г.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</si>
  <si>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</si>
  <si>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</si>
  <si>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</si>
  <si>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подъем воды</t>
  </si>
  <si>
    <t>1 квартал</t>
  </si>
  <si>
    <t>полуг.</t>
  </si>
  <si>
    <t>9 мес.</t>
  </si>
  <si>
    <t xml:space="preserve"> всего 2012 год</t>
  </si>
  <si>
    <t>3 квартал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</si>
  <si>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</si>
  <si>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</si>
  <si>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</si>
  <si>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</si>
  <si>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</si>
  <si>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</si>
  <si>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</si>
  <si>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</si>
  <si>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</si>
  <si>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</si>
  <si>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</si>
  <si>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</si>
  <si>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</si>
  <si>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</si>
  <si>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ремонт кровли помещения распределительной станции водозаборного узла (РУ)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</si>
  <si>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</si>
  <si>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ООО "Техно-строй" (ремонт крыши ,окраска стен,потолков)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</si>
  <si>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</si>
  <si>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</si>
  <si>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</si>
  <si>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</si>
  <si>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</si>
  <si>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</si>
  <si>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</si>
  <si>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</si>
  <si>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</si>
  <si>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</si>
  <si>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</si>
  <si>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</si>
  <si>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</si>
  <si>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</si>
  <si>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</si>
  <si>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</si>
  <si>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</si>
  <si>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</si>
  <si>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</si>
  <si>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</si>
  <si>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</si>
  <si>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</si>
  <si>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</si>
  <si>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</si>
  <si>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</si>
  <si>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Приложение 13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</si>
  <si>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4 квартал 2012 года¹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</si>
  <si>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</si>
  <si>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</si>
  <si>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</si>
  <si>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</si>
  <si>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</si>
  <si>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</si>
  <si>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</si>
  <si>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</si>
  <si>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</si>
  <si>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</si>
  <si>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</si>
  <si>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</si>
  <si>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</si>
  <si>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</si>
  <si>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Главный инженер:                                Зароченцев С.В.</t>
  </si>
  <si>
    <t>Начальник ОГЭ:                                      Камышов А.А.</t>
  </si>
  <si>
    <t>Приложение 14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</si>
  <si>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</si>
  <si>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</si>
  <si>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нет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</si>
  <si>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</si>
  <si>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</si>
  <si>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</si>
  <si>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</si>
  <si>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___2012_______год, тыс. руб.</t>
  </si>
  <si>
    <t>Источник финансирования</t>
  </si>
  <si>
    <t>Всего, в том числе</t>
  </si>
  <si>
    <t xml:space="preserve">2. </t>
  </si>
  <si>
    <t>и т.д.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</si>
  <si>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</si>
  <si>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</si>
  <si>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Приложение 16</t>
  </si>
  <si>
    <t>е) Использование инвестиционных средств за ________2012_______год</t>
  </si>
  <si>
    <t>тыс. руб</t>
  </si>
  <si>
    <t>Наименование мероприятия</t>
  </si>
  <si>
    <t>Утверждено на  2012 год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</si>
  <si>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</si>
  <si>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</si>
  <si>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</si>
  <si>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</si>
  <si>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</si>
  <si>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</si>
  <si>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</si>
  <si>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собственные средства</t>
  </si>
  <si>
    <t>1.Замена водонапорной башни на станцию частотного регулирования</t>
  </si>
  <si>
    <t>1.</t>
  </si>
  <si>
    <t>Приложение 17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</si>
  <si>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водоснабжения* (факт)</t>
  </si>
  <si>
    <t>Отчетный период  IV квартал 2012г.</t>
  </si>
  <si>
    <t>NN п/п</t>
  </si>
  <si>
    <t>Значение</t>
  </si>
  <si>
    <t>Количество поданных заявок на подключение к системе холодного водоснабжения</t>
  </si>
  <si>
    <t>ОАО "КЭТЗ" не имеет на балансе водопроводных  сетей.Заявки подаются в МП "Кадошкиноэлектротеплосеть"</t>
  </si>
  <si>
    <t>Количество зарегистрированных заявок на подключение к системе холодного водоснабжения</t>
  </si>
  <si>
    <t>Отсутствуют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</si>
  <si>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</si>
  <si>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</si>
  <si>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Всего (тыс. куб. м / сутки)**</t>
  </si>
  <si>
    <t>Справочно: количество выданных техусловий на подключение</t>
  </si>
  <si>
    <t>Тех. условия на подключение  не запрашивались и не выдавались</t>
  </si>
  <si>
    <t xml:space="preserve">    * Раскрывается регулируемой организацией ежеквартально до 15 числа месяца, следующего за отчетным периодом</t>
  </si>
  <si>
    <t xml:space="preserve">    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</si>
  <si>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Начальник ОГЭ:                                       Камышов А.А.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</si>
</sst>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_-* #,##0.0_р_._-;\-* #,##0.0_р_._-;_-* \-?_р_._-;_-@_-"/>
    <numFmt numFmtId="167" formatCode="0.00"/>
    <numFmt numFmtId="168" formatCode="0.0"/>
    <numFmt numFmtId="169" formatCode="#,##0.0"/>
    <numFmt numFmtId="170" formatCode="_-* #,##0.0_р_._-;\-* #,##0.0_р_._-;_-* \-??_р_._-;_-@_-"/>
    <numFmt numFmtId="171" formatCode="0.0%"/>
    <numFmt numFmtId="172" formatCode="_-* #,##0.0000_р_._-;\-* #,##0.0000_р_._-;_-* \-??_р_.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2"/>
    </font>
    <font>
      <b/>
      <sz val="9"/>
      <name val="Tahoma"/>
      <family val="2"/>
    </font>
    <font>
      <sz val="11"/>
      <name val="Calibri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3" fillId="0" borderId="0">
      <alignment/>
      <protection/>
    </xf>
  </cellStyleXfs>
  <cellXfs count="9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Alignment="1">
      <alignment horizontal="right"/>
    </xf>
    <xf numFmtId="164" fontId="19" fillId="0" borderId="0" xfId="0" applyFont="1" applyBorder="1" applyAlignment="1">
      <alignment horizontal="center" vertical="center" wrapText="1"/>
    </xf>
    <xf numFmtId="164" fontId="9" fillId="11" borderId="10" xfId="0" applyFont="1" applyFill="1" applyBorder="1" applyAlignment="1">
      <alignment vertical="top"/>
    </xf>
    <xf numFmtId="164" fontId="20" fillId="11" borderId="10" xfId="56" applyFont="1" applyFill="1" applyBorder="1" applyAlignment="1" applyProtection="1">
      <alignment vertical="center" wrapText="1"/>
      <protection locked="0"/>
    </xf>
    <xf numFmtId="164" fontId="21" fillId="11" borderId="10" xfId="55" applyFont="1" applyFill="1" applyBorder="1" applyAlignment="1" applyProtection="1">
      <alignment/>
      <protection locked="0"/>
    </xf>
    <xf numFmtId="164" fontId="9" fillId="11" borderId="10" xfId="0" applyFont="1" applyFill="1" applyBorder="1" applyAlignment="1">
      <alignment horizontal="center"/>
    </xf>
    <xf numFmtId="164" fontId="9" fillId="0" borderId="10" xfId="0" applyFont="1" applyFill="1" applyBorder="1" applyAlignment="1">
      <alignment horizontal="center" vertical="top"/>
    </xf>
    <xf numFmtId="164" fontId="9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vertical="top" wrapText="1"/>
    </xf>
    <xf numFmtId="164" fontId="0" fillId="0" borderId="10" xfId="0" applyFont="1" applyFill="1" applyBorder="1" applyAlignment="1">
      <alignment/>
    </xf>
    <xf numFmtId="165" fontId="0" fillId="0" borderId="10" xfId="15" applyFont="1" applyFill="1" applyBorder="1" applyAlignment="1" applyProtection="1">
      <alignment horizontal="center"/>
      <protection/>
    </xf>
    <xf numFmtId="165" fontId="0" fillId="7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22" fillId="0" borderId="10" xfId="15" applyFont="1" applyFill="1" applyBorder="1" applyAlignment="1" applyProtection="1">
      <alignment horizontal="center"/>
      <protection/>
    </xf>
    <xf numFmtId="165" fontId="22" fillId="0" borderId="11" xfId="15" applyFont="1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/>
    </xf>
    <xf numFmtId="164" fontId="0" fillId="0" borderId="10" xfId="0" applyFont="1" applyFill="1" applyBorder="1" applyAlignment="1">
      <alignment horizontal="left" vertical="top" wrapText="1" indent="3"/>
    </xf>
    <xf numFmtId="165" fontId="17" fillId="0" borderId="10" xfId="15" applyFont="1" applyFill="1" applyBorder="1" applyAlignment="1" applyProtection="1">
      <alignment horizontal="center"/>
      <protection/>
    </xf>
    <xf numFmtId="165" fontId="17" fillId="0" borderId="11" xfId="15" applyFont="1" applyFill="1" applyBorder="1" applyAlignment="1" applyProtection="1">
      <alignment horizontal="center"/>
      <protection/>
    </xf>
    <xf numFmtId="164" fontId="0" fillId="0" borderId="11" xfId="0" applyBorder="1" applyAlignment="1">
      <alignment/>
    </xf>
    <xf numFmtId="164" fontId="0" fillId="0" borderId="10" xfId="0" applyFont="1" applyFill="1" applyBorder="1" applyAlignment="1">
      <alignment horizontal="left" vertical="top" wrapText="1" indent="6"/>
    </xf>
    <xf numFmtId="167" fontId="0" fillId="0" borderId="11" xfId="0" applyNumberFormat="1" applyBorder="1" applyAlignment="1">
      <alignment/>
    </xf>
    <xf numFmtId="165" fontId="0" fillId="0" borderId="11" xfId="15" applyFont="1" applyFill="1" applyBorder="1" applyAlignment="1" applyProtection="1">
      <alignment horizontal="center"/>
      <protection/>
    </xf>
    <xf numFmtId="168" fontId="0" fillId="0" borderId="11" xfId="0" applyNumberFormat="1" applyBorder="1" applyAlignment="1">
      <alignment/>
    </xf>
    <xf numFmtId="164" fontId="0" fillId="0" borderId="10" xfId="0" applyFont="1" applyFill="1" applyBorder="1" applyAlignment="1">
      <alignment horizontal="left" vertical="top" wrapText="1" indent="7"/>
    </xf>
    <xf numFmtId="167" fontId="0" fillId="0" borderId="10" xfId="0" applyNumberFormat="1" applyBorder="1" applyAlignment="1">
      <alignment/>
    </xf>
    <xf numFmtId="169" fontId="23" fillId="0" borderId="10" xfId="63" applyNumberFormat="1" applyFont="1" applyFill="1" applyBorder="1" applyAlignment="1">
      <alignment horizontal="justify" vertical="center"/>
      <protection/>
    </xf>
    <xf numFmtId="164" fontId="0" fillId="0" borderId="10" xfId="0" applyBorder="1" applyAlignment="1">
      <alignment/>
    </xf>
    <xf numFmtId="164" fontId="0" fillId="0" borderId="10" xfId="0" applyFont="1" applyFill="1" applyBorder="1" applyAlignment="1">
      <alignment horizontal="left" vertical="top" wrapText="1"/>
    </xf>
    <xf numFmtId="170" fontId="17" fillId="0" borderId="11" xfId="15" applyNumberFormat="1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171" fontId="0" fillId="0" borderId="10" xfId="15" applyNumberFormat="1" applyFont="1" applyFill="1" applyBorder="1" applyAlignment="1" applyProtection="1">
      <alignment horizontal="right"/>
      <protection/>
    </xf>
    <xf numFmtId="171" fontId="0" fillId="0" borderId="11" xfId="15" applyNumberFormat="1" applyFont="1" applyFill="1" applyBorder="1" applyAlignment="1" applyProtection="1">
      <alignment horizontal="right"/>
      <protection/>
    </xf>
    <xf numFmtId="164" fontId="0" fillId="7" borderId="10" xfId="0" applyFill="1" applyBorder="1" applyAlignment="1">
      <alignment/>
    </xf>
    <xf numFmtId="167" fontId="0" fillId="0" borderId="0" xfId="0" applyNumberFormat="1" applyAlignment="1">
      <alignment/>
    </xf>
    <xf numFmtId="172" fontId="0" fillId="0" borderId="10" xfId="15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left" vertical="top" wrapText="1"/>
    </xf>
    <xf numFmtId="164" fontId="9" fillId="11" borderId="10" xfId="0" applyFont="1" applyFill="1" applyBorder="1" applyAlignment="1">
      <alignment/>
    </xf>
    <xf numFmtId="164" fontId="9" fillId="10" borderId="10" xfId="0" applyFont="1" applyFill="1" applyBorder="1" applyAlignment="1">
      <alignment horizontal="center" vertical="top"/>
    </xf>
    <xf numFmtId="164" fontId="9" fillId="10" borderId="10" xfId="0" applyFont="1" applyFill="1" applyBorder="1" applyAlignment="1">
      <alignment horizontal="center"/>
    </xf>
    <xf numFmtId="164" fontId="0" fillId="2" borderId="10" xfId="0" applyFont="1" applyFill="1" applyBorder="1" applyAlignment="1">
      <alignment vertical="top" wrapText="1"/>
    </xf>
    <xf numFmtId="164" fontId="0" fillId="23" borderId="10" xfId="0" applyNumberFormat="1" applyFill="1" applyBorder="1" applyAlignment="1">
      <alignment horizontal="center"/>
    </xf>
    <xf numFmtId="164" fontId="0" fillId="2" borderId="10" xfId="0" applyFont="1" applyFill="1" applyBorder="1" applyAlignment="1">
      <alignment horizontal="left" vertical="top" wrapText="1" indent="2"/>
    </xf>
    <xf numFmtId="164" fontId="0" fillId="2" borderId="10" xfId="0" applyFont="1" applyFill="1" applyBorder="1" applyAlignment="1">
      <alignment horizontal="left" vertical="top" wrapText="1" indent="6"/>
    </xf>
    <xf numFmtId="164" fontId="0" fillId="2" borderId="11" xfId="0" applyFont="1" applyFill="1" applyBorder="1" applyAlignment="1">
      <alignment horizontal="left" vertical="top" wrapText="1" indent="6"/>
    </xf>
    <xf numFmtId="164" fontId="0" fillId="2" borderId="10" xfId="0" applyFont="1" applyFill="1" applyBorder="1" applyAlignment="1">
      <alignment horizontal="left" vertical="top" indent="2"/>
    </xf>
    <xf numFmtId="164" fontId="0" fillId="2" borderId="10" xfId="0" applyFont="1" applyFill="1" applyBorder="1" applyAlignment="1">
      <alignment vertical="center" wrapText="1"/>
    </xf>
    <xf numFmtId="164" fontId="9" fillId="11" borderId="12" xfId="0" applyFont="1" applyFill="1" applyBorder="1" applyAlignment="1">
      <alignment horizontal="left" vertical="center"/>
    </xf>
    <xf numFmtId="164" fontId="9" fillId="11" borderId="12" xfId="0" applyFont="1" applyFill="1" applyBorder="1" applyAlignment="1">
      <alignment horizontal="center"/>
    </xf>
    <xf numFmtId="164" fontId="9" fillId="11" borderId="13" xfId="0" applyFont="1" applyFill="1" applyBorder="1" applyAlignment="1">
      <alignment horizontal="center" vertical="top"/>
    </xf>
    <xf numFmtId="164" fontId="9" fillId="11" borderId="14" xfId="0" applyFont="1" applyFill="1" applyBorder="1" applyAlignment="1">
      <alignment horizontal="left" vertical="center"/>
    </xf>
    <xf numFmtId="164" fontId="9" fillId="11" borderId="15" xfId="0" applyFont="1" applyFill="1" applyBorder="1" applyAlignment="1">
      <alignment horizontal="center" vertical="top"/>
    </xf>
    <xf numFmtId="164" fontId="9" fillId="11" borderId="10" xfId="0" applyFont="1" applyFill="1" applyBorder="1" applyAlignment="1">
      <alignment horizontal="left" vertical="center"/>
    </xf>
    <xf numFmtId="164" fontId="0" fillId="0" borderId="16" xfId="0" applyFill="1" applyBorder="1" applyAlignment="1">
      <alignment/>
    </xf>
    <xf numFmtId="164" fontId="9" fillId="0" borderId="17" xfId="0" applyFont="1" applyFill="1" applyBorder="1" applyAlignment="1">
      <alignment horizontal="center"/>
    </xf>
    <xf numFmtId="164" fontId="19" fillId="0" borderId="16" xfId="0" applyFont="1" applyBorder="1" applyAlignment="1">
      <alignment horizontal="center" vertical="center"/>
    </xf>
    <xf numFmtId="164" fontId="9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 wrapText="1"/>
    </xf>
    <xf numFmtId="164" fontId="9" fillId="0" borderId="10" xfId="0" applyFont="1" applyFill="1" applyBorder="1" applyAlignment="1">
      <alignment horizontal="left" vertical="center" wrapText="1"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5" fontId="0" fillId="0" borderId="10" xfId="15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9" fillId="11" borderId="17" xfId="0" applyFont="1" applyFill="1" applyBorder="1" applyAlignment="1">
      <alignment horizontal="center"/>
    </xf>
    <xf numFmtId="164" fontId="9" fillId="11" borderId="18" xfId="0" applyFont="1" applyFill="1" applyBorder="1" applyAlignment="1">
      <alignment horizontal="left" vertical="center"/>
    </xf>
    <xf numFmtId="164" fontId="9" fillId="11" borderId="10" xfId="0" applyFont="1" applyFill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11" xfId="0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4" fontId="0" fillId="0" borderId="21" xfId="0" applyFont="1" applyFill="1" applyBorder="1" applyAlignment="1">
      <alignment wrapText="1"/>
    </xf>
    <xf numFmtId="165" fontId="0" fillId="0" borderId="22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8" fontId="0" fillId="0" borderId="22" xfId="0" applyNumberFormat="1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2" xfId="0" applyFont="1" applyFill="1" applyBorder="1" applyAlignment="1">
      <alignment horizontal="center" wrapText="1"/>
    </xf>
    <xf numFmtId="164" fontId="26" fillId="0" borderId="10" xfId="0" applyFont="1" applyBorder="1" applyAlignment="1">
      <alignment horizontal="center" vertical="top" wrapText="1"/>
    </xf>
    <xf numFmtId="164" fontId="27" fillId="0" borderId="12" xfId="0" applyFont="1" applyBorder="1" applyAlignment="1">
      <alignment horizontal="center" vertical="top" wrapText="1"/>
    </xf>
    <xf numFmtId="164" fontId="27" fillId="0" borderId="23" xfId="0" applyFont="1" applyBorder="1" applyAlignment="1">
      <alignment horizontal="justify" vertical="top" wrapText="1"/>
    </xf>
    <xf numFmtId="164" fontId="27" fillId="0" borderId="24" xfId="0" applyFont="1" applyBorder="1" applyAlignment="1">
      <alignment horizontal="center" vertical="top" wrapText="1"/>
    </xf>
    <xf numFmtId="164" fontId="27" fillId="0" borderId="23" xfId="0" applyFont="1" applyBorder="1" applyAlignment="1">
      <alignment horizontal="center" vertical="top" wrapText="1"/>
    </xf>
    <xf numFmtId="164" fontId="0" fillId="0" borderId="0" xfId="0" applyAlignment="1">
      <alignment horizontal="justify" vertical="center"/>
    </xf>
    <xf numFmtId="164" fontId="28" fillId="0" borderId="24" xfId="0" applyFont="1" applyBorder="1" applyAlignment="1">
      <alignment horizontal="center" vertical="top" wrapText="1"/>
    </xf>
    <xf numFmtId="164" fontId="28" fillId="0" borderId="23" xfId="0" applyFont="1" applyBorder="1" applyAlignment="1">
      <alignment horizontal="center" vertical="top" wrapText="1"/>
    </xf>
    <xf numFmtId="164" fontId="27" fillId="0" borderId="24" xfId="0" applyFont="1" applyBorder="1" applyAlignment="1">
      <alignment horizontal="justify" vertical="top" wrapText="1"/>
    </xf>
    <xf numFmtId="164" fontId="27" fillId="0" borderId="0" xfId="0" applyFont="1" applyAlignment="1">
      <alignment horizontal="justify"/>
    </xf>
    <xf numFmtId="164" fontId="29" fillId="0" borderId="0" xfId="0" applyFont="1" applyBorder="1" applyAlignment="1">
      <alignment horizontal="left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ФОТ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Обычный_ХБ № 1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9.140625" defaultRowHeight="15"/>
  <cols>
    <col min="1" max="1" width="47.00390625" style="1" customWidth="1"/>
    <col min="2" max="2" width="40.28125" style="0" customWidth="1"/>
    <col min="3" max="17" width="0" style="0" hidden="1" customWidth="1"/>
  </cols>
  <sheetData>
    <row r="1" ht="14.25">
      <c r="B1" s="2" t="s">
        <v>0</v>
      </c>
    </row>
    <row r="2" ht="24.75" customHeight="1">
      <c r="B2" s="2"/>
    </row>
    <row r="3" spans="1:2" ht="43.5" customHeight="1">
      <c r="A3" s="3" t="s">
        <v>1</v>
      </c>
      <c r="B3" s="3"/>
    </row>
    <row r="4" spans="1:2" ht="26.25">
      <c r="A4" s="4" t="s">
        <v>2</v>
      </c>
      <c r="B4" s="5" t="s">
        <v>3</v>
      </c>
    </row>
    <row r="5" spans="1:2" ht="14.25">
      <c r="A5" s="4" t="s">
        <v>4</v>
      </c>
      <c r="B5" s="4" t="s">
        <v>5</v>
      </c>
    </row>
    <row r="6" spans="1:2" ht="14.25">
      <c r="A6" s="4" t="s">
        <v>6</v>
      </c>
      <c r="B6" s="4" t="s">
        <v>7</v>
      </c>
    </row>
    <row r="7" spans="1:2" ht="14.25">
      <c r="A7" s="4" t="s">
        <v>8</v>
      </c>
      <c r="B7" s="6" t="s">
        <v>9</v>
      </c>
    </row>
    <row r="8" spans="1:2" ht="14.25">
      <c r="A8" s="4" t="s">
        <v>10</v>
      </c>
      <c r="B8" s="7" t="s">
        <v>11</v>
      </c>
    </row>
    <row r="10" spans="1:2" ht="14.25">
      <c r="A10" s="8" t="s">
        <v>12</v>
      </c>
      <c r="B10" s="9" t="s">
        <v>13</v>
      </c>
    </row>
    <row r="11" spans="1:8" ht="57">
      <c r="A11" s="10" t="s">
        <v>14</v>
      </c>
      <c r="B11" s="11" t="s">
        <v>15</v>
      </c>
      <c r="C11" t="s">
        <v>16</v>
      </c>
      <c r="D11" t="s">
        <v>17</v>
      </c>
      <c r="F11" t="s">
        <v>18</v>
      </c>
      <c r="G11" t="s">
        <v>19</v>
      </c>
      <c r="H11" t="s">
        <v>20</v>
      </c>
    </row>
    <row r="12" spans="1:8" ht="21" customHeight="1">
      <c r="A12" s="10" t="s">
        <v>21</v>
      </c>
      <c r="B12" s="12">
        <f>B36*8.81/1000</f>
        <v>296.28911000000005</v>
      </c>
      <c r="C12" s="13">
        <f>C36*7.46/1000</f>
        <v>288.12012</v>
      </c>
      <c r="D12" s="13">
        <f>D36*7.46/1000</f>
        <v>518.98474</v>
      </c>
      <c r="E12">
        <f>(91052-9941-11542)*8.8/1000</f>
        <v>612.2072000000001</v>
      </c>
      <c r="F12">
        <f>132742*7.7099/1000</f>
        <v>1023.4275458000001</v>
      </c>
      <c r="G12" s="14">
        <f>G36*8/1000</f>
        <v>1064.12</v>
      </c>
      <c r="H12" s="15">
        <f>F12-D12</f>
        <v>504.4428058000001</v>
      </c>
    </row>
    <row r="13" spans="1:8" ht="28.5">
      <c r="A13" s="10" t="s">
        <v>22</v>
      </c>
      <c r="B13" s="16">
        <f>B15+B19+B20+B21+B22+B23+B25</f>
        <v>551.17116</v>
      </c>
      <c r="C13" s="17">
        <f>C15+C19+C20+C21+C22+C23+C25</f>
        <v>472.8</v>
      </c>
      <c r="D13" s="17">
        <f>D15+D19+D20+D21+D22+D23+D25</f>
        <v>837.5962</v>
      </c>
      <c r="E13" s="15">
        <f>D12-D13</f>
        <v>-318.61145999999997</v>
      </c>
      <c r="F13" s="17">
        <f>F15+F19+F20+F21+F22+F23+F25+F27</f>
        <v>1801.6999999999998</v>
      </c>
      <c r="G13" s="17">
        <f>G15+G19+G20+G21+G22+G23+G25</f>
        <v>2352.8711599999997</v>
      </c>
      <c r="H13" s="18">
        <f>F13-D13</f>
        <v>964.1037999999999</v>
      </c>
    </row>
    <row r="14" spans="1:8" ht="48.75" customHeight="1">
      <c r="A14" s="19" t="s">
        <v>23</v>
      </c>
      <c r="B14" s="20"/>
      <c r="C14" s="12"/>
      <c r="F14" s="21"/>
      <c r="G14" s="22"/>
      <c r="H14" s="18">
        <f>F14-D14</f>
        <v>0</v>
      </c>
    </row>
    <row r="15" spans="1:8" ht="57">
      <c r="A15" s="19" t="s">
        <v>24</v>
      </c>
      <c r="B15" s="12">
        <f>G15-F15</f>
        <v>244.58879000000013</v>
      </c>
      <c r="C15" s="12">
        <v>450</v>
      </c>
      <c r="D15" s="15">
        <v>739.44497</v>
      </c>
      <c r="F15" s="21">
        <v>1012.1</v>
      </c>
      <c r="G15" s="22">
        <v>1256.6887900000002</v>
      </c>
      <c r="H15" s="18">
        <f>F15-D15</f>
        <v>272.65503</v>
      </c>
    </row>
    <row r="16" spans="1:8" ht="14.25">
      <c r="A16" s="23" t="s">
        <v>25</v>
      </c>
      <c r="B16" s="16">
        <f>B15/B17*1000</f>
        <v>3.4600196633187172</v>
      </c>
      <c r="C16" s="12">
        <v>3.34941050375134</v>
      </c>
      <c r="D16" s="15">
        <v>6.495346312285566</v>
      </c>
      <c r="F16" s="21">
        <f>F15/F17*1000</f>
        <v>3.330130757233764</v>
      </c>
      <c r="G16" s="21">
        <f>G15/G17*1000</f>
        <v>3.354641041931385</v>
      </c>
      <c r="H16" s="18">
        <f>F16-D16</f>
        <v>-3.1652155550518017</v>
      </c>
    </row>
    <row r="17" spans="1:8" ht="14.25">
      <c r="A17" s="23" t="s">
        <v>26</v>
      </c>
      <c r="B17" s="12">
        <f>G17-F17</f>
        <v>70690</v>
      </c>
      <c r="C17" s="12">
        <v>134352</v>
      </c>
      <c r="D17" s="15">
        <v>226358</v>
      </c>
      <c r="F17" s="21">
        <v>303922</v>
      </c>
      <c r="G17" s="24">
        <v>374612</v>
      </c>
      <c r="H17" s="18">
        <f>F17-D17</f>
        <v>77564</v>
      </c>
    </row>
    <row r="18" spans="1:8" ht="28.5">
      <c r="A18" s="19" t="s">
        <v>27</v>
      </c>
      <c r="B18" s="16"/>
      <c r="C18" s="12"/>
      <c r="D18" s="15">
        <v>0</v>
      </c>
      <c r="F18" s="17"/>
      <c r="G18" s="22"/>
      <c r="H18" s="18">
        <f>F18-D18</f>
        <v>0</v>
      </c>
    </row>
    <row r="19" spans="1:8" ht="42.75">
      <c r="A19" s="19" t="s">
        <v>28</v>
      </c>
      <c r="B19" s="12"/>
      <c r="C19" s="12"/>
      <c r="D19" s="15">
        <v>0</v>
      </c>
      <c r="F19" s="25"/>
      <c r="G19" s="22"/>
      <c r="H19" s="18">
        <f>F19-D19</f>
        <v>0</v>
      </c>
    </row>
    <row r="20" spans="1:8" ht="57">
      <c r="A20" s="19" t="s">
        <v>29</v>
      </c>
      <c r="B20" s="12">
        <f>G20-F20</f>
        <v>19.30440999999999</v>
      </c>
      <c r="C20" s="12">
        <v>22.1</v>
      </c>
      <c r="D20" s="15">
        <v>42.35123</v>
      </c>
      <c r="F20" s="21">
        <v>61.7</v>
      </c>
      <c r="G20" s="26">
        <v>81.00441</v>
      </c>
      <c r="H20" s="18">
        <f>F20-D20</f>
        <v>19.348770000000002</v>
      </c>
    </row>
    <row r="21" spans="1:8" ht="28.5">
      <c r="A21" s="19" t="s">
        <v>30</v>
      </c>
      <c r="B21" s="12">
        <f>G21-F21</f>
        <v>116.05293999999992</v>
      </c>
      <c r="C21" s="12">
        <v>0.6999999999999993</v>
      </c>
      <c r="D21" s="15">
        <v>55.8</v>
      </c>
      <c r="F21" s="17">
        <v>727.9</v>
      </c>
      <c r="G21" s="26">
        <v>843.9529399999999</v>
      </c>
      <c r="H21" s="18">
        <f>F21-D21</f>
        <v>672.1</v>
      </c>
    </row>
    <row r="22" spans="1:8" ht="28.5">
      <c r="A22" s="27" t="s">
        <v>31</v>
      </c>
      <c r="B22" s="12"/>
      <c r="C22" s="12"/>
      <c r="D22" s="15">
        <v>0</v>
      </c>
      <c r="F22" s="25"/>
      <c r="G22" s="22"/>
      <c r="H22" s="18">
        <f>F22-D22</f>
        <v>0</v>
      </c>
    </row>
    <row r="23" spans="1:8" ht="28.5">
      <c r="A23" s="19" t="s">
        <v>32</v>
      </c>
      <c r="B23" s="12"/>
      <c r="C23" s="12"/>
      <c r="D23" s="15">
        <v>0</v>
      </c>
      <c r="F23" s="25"/>
      <c r="G23" s="22"/>
      <c r="H23" s="18">
        <f>F23-D23</f>
        <v>0</v>
      </c>
    </row>
    <row r="24" spans="1:8" ht="28.5">
      <c r="A24" s="27" t="s">
        <v>33</v>
      </c>
      <c r="B24" s="12"/>
      <c r="C24" s="12"/>
      <c r="D24" s="15">
        <v>0</v>
      </c>
      <c r="F24" s="25"/>
      <c r="G24" s="22"/>
      <c r="H24" s="18">
        <f>F24-D24</f>
        <v>0</v>
      </c>
    </row>
    <row r="25" spans="1:8" ht="33" customHeight="1">
      <c r="A25" s="19" t="s">
        <v>34</v>
      </c>
      <c r="B25" s="12">
        <f>G25-F25</f>
        <v>171.22502</v>
      </c>
      <c r="C25" s="12"/>
      <c r="D25" s="15">
        <v>0</v>
      </c>
      <c r="F25" s="25"/>
      <c r="G25" s="28">
        <v>171.22502</v>
      </c>
      <c r="H25" s="29" t="s">
        <v>35</v>
      </c>
    </row>
    <row r="26" spans="1:8" ht="63" customHeight="1">
      <c r="A26" s="19" t="s">
        <v>36</v>
      </c>
      <c r="B26" s="12"/>
      <c r="C26" s="12"/>
      <c r="D26" s="15">
        <v>0</v>
      </c>
      <c r="F26" s="25"/>
      <c r="G26" s="30"/>
      <c r="H26" s="29" t="s">
        <v>37</v>
      </c>
    </row>
    <row r="27" spans="1:9" ht="28.5">
      <c r="A27" s="10" t="s">
        <v>38</v>
      </c>
      <c r="B27" s="18">
        <f>B12-B13</f>
        <v>-254.88204999999994</v>
      </c>
      <c r="C27" s="18">
        <f>C12-C13</f>
        <v>-184.67988000000003</v>
      </c>
      <c r="D27" s="18">
        <f>D12-D13</f>
        <v>-318.61145999999997</v>
      </c>
      <c r="E27" s="18">
        <f>E12-E13</f>
        <v>930.81866</v>
      </c>
      <c r="F27" s="25">
        <v>0</v>
      </c>
      <c r="G27" s="18">
        <f>G12-G13</f>
        <v>-1288.7511599999998</v>
      </c>
      <c r="H27" s="18">
        <f>H12-H13</f>
        <v>-459.6609941999998</v>
      </c>
      <c r="I27" s="18">
        <f>I12-I13</f>
        <v>0</v>
      </c>
    </row>
    <row r="28" spans="1:8" ht="28.5">
      <c r="A28" s="10" t="s">
        <v>39</v>
      </c>
      <c r="B28" s="12">
        <v>0</v>
      </c>
      <c r="C28" s="12">
        <v>0</v>
      </c>
      <c r="D28" s="15">
        <v>0</v>
      </c>
      <c r="F28" s="25">
        <v>0</v>
      </c>
      <c r="G28" s="30"/>
      <c r="H28" s="18">
        <f>F28-D28</f>
        <v>0</v>
      </c>
    </row>
    <row r="29" spans="1:8" ht="86.25">
      <c r="A29" s="19" t="s">
        <v>40</v>
      </c>
      <c r="B29" s="12"/>
      <c r="C29" s="12"/>
      <c r="D29" s="15">
        <v>0</v>
      </c>
      <c r="F29" s="25"/>
      <c r="G29" s="30"/>
      <c r="H29" s="18">
        <f>F29-D29</f>
        <v>0</v>
      </c>
    </row>
    <row r="30" spans="1:8" ht="28.5">
      <c r="A30" s="10" t="s">
        <v>41</v>
      </c>
      <c r="B30" s="12"/>
      <c r="C30" s="12"/>
      <c r="D30" s="15">
        <v>0</v>
      </c>
      <c r="F30" s="25"/>
      <c r="G30" s="30"/>
      <c r="H30" s="18">
        <f>F30-D30</f>
        <v>0</v>
      </c>
    </row>
    <row r="31" spans="1:8" ht="28.5">
      <c r="A31" s="31" t="s">
        <v>42</v>
      </c>
      <c r="B31" s="12"/>
      <c r="C31" s="12"/>
      <c r="D31" s="15">
        <v>0</v>
      </c>
      <c r="F31" s="25"/>
      <c r="G31" s="30"/>
      <c r="H31" s="18">
        <f>F31-D31</f>
        <v>0</v>
      </c>
    </row>
    <row r="32" spans="1:8" ht="42.75">
      <c r="A32" s="10" t="s">
        <v>43</v>
      </c>
      <c r="B32" s="12"/>
      <c r="C32" s="12"/>
      <c r="D32" s="15">
        <v>0</v>
      </c>
      <c r="F32" s="25"/>
      <c r="G32" s="30"/>
      <c r="H32" s="18">
        <f>F32-D32</f>
        <v>0</v>
      </c>
    </row>
    <row r="33" spans="1:8" ht="14.25">
      <c r="A33" s="10" t="s">
        <v>44</v>
      </c>
      <c r="B33" s="12">
        <f>G33-F33</f>
        <v>38343</v>
      </c>
      <c r="C33" s="12">
        <v>50164</v>
      </c>
      <c r="D33" s="15">
        <v>91052</v>
      </c>
      <c r="F33" s="25">
        <v>132742</v>
      </c>
      <c r="G33" s="28">
        <v>171085</v>
      </c>
      <c r="H33" s="18">
        <f>F33-D33</f>
        <v>41690</v>
      </c>
    </row>
    <row r="34" spans="1:8" ht="14.25">
      <c r="A34" s="10" t="s">
        <v>45</v>
      </c>
      <c r="B34" s="12"/>
      <c r="C34" s="12"/>
      <c r="D34" s="15">
        <v>0</v>
      </c>
      <c r="F34" s="25"/>
      <c r="G34" s="30"/>
      <c r="H34" s="18">
        <f>F34-D34</f>
        <v>0</v>
      </c>
    </row>
    <row r="35" spans="1:7" ht="28.5">
      <c r="A35" s="10" t="s">
        <v>46</v>
      </c>
      <c r="B35" s="12"/>
      <c r="C35" s="12"/>
      <c r="D35" s="15">
        <v>0</v>
      </c>
      <c r="E35" s="15"/>
      <c r="F35" s="25"/>
      <c r="G35" s="30"/>
    </row>
    <row r="36" spans="1:8" ht="19.5" customHeight="1">
      <c r="A36" s="10" t="s">
        <v>47</v>
      </c>
      <c r="B36" s="12">
        <f>G36-F36</f>
        <v>33631</v>
      </c>
      <c r="C36" s="12">
        <v>38622</v>
      </c>
      <c r="D36" s="15">
        <v>69569</v>
      </c>
      <c r="E36" s="15">
        <f>D33-D36</f>
        <v>21483</v>
      </c>
      <c r="F36" s="21">
        <v>99384</v>
      </c>
      <c r="G36" s="32">
        <v>133015</v>
      </c>
      <c r="H36" s="18">
        <f>F36-D36</f>
        <v>29815</v>
      </c>
    </row>
    <row r="37" spans="1:9" ht="15">
      <c r="A37" s="19" t="s">
        <v>48</v>
      </c>
      <c r="B37" s="12">
        <f>B36-E38</f>
        <v>4123.246999999999</v>
      </c>
      <c r="C37" s="12"/>
      <c r="D37" s="15">
        <v>0</v>
      </c>
      <c r="F37" s="21">
        <f>G37-B37</f>
        <v>17566.753</v>
      </c>
      <c r="G37" s="32">
        <f>G36-H38</f>
        <v>21690</v>
      </c>
      <c r="H37" s="18">
        <f>F37-D37</f>
        <v>17566.753</v>
      </c>
      <c r="I37" s="15">
        <f>G13*1000/G33</f>
        <v>13.752644358067625</v>
      </c>
    </row>
    <row r="38" spans="1:12" ht="30">
      <c r="A38" s="19" t="s">
        <v>49</v>
      </c>
      <c r="B38" s="12">
        <f>B36-B37</f>
        <v>29507.753</v>
      </c>
      <c r="C38" s="12">
        <v>38622</v>
      </c>
      <c r="D38" s="15">
        <v>69569</v>
      </c>
      <c r="E38">
        <v>29507.753</v>
      </c>
      <c r="F38" s="21">
        <f>F36-F37</f>
        <v>81817.247</v>
      </c>
      <c r="G38" s="32">
        <f>G36-G37</f>
        <v>111325</v>
      </c>
      <c r="H38">
        <v>111325</v>
      </c>
      <c r="I38" s="33">
        <f>J38/H38</f>
        <v>8.001501010554682</v>
      </c>
      <c r="J38">
        <v>890767.1</v>
      </c>
      <c r="K38">
        <f>H38*9.42</f>
        <v>1048681.5</v>
      </c>
      <c r="L38">
        <f>K38-J38</f>
        <v>157914.40000000002</v>
      </c>
    </row>
    <row r="39" spans="1:10" ht="15">
      <c r="A39" s="10" t="s">
        <v>50</v>
      </c>
      <c r="B39" s="34">
        <f>(B33-B36)/B33</f>
        <v>0.12289074928930965</v>
      </c>
      <c r="C39" s="34">
        <v>0.2300853201499083</v>
      </c>
      <c r="D39" s="15">
        <v>0.47321288814051676</v>
      </c>
      <c r="F39" s="35">
        <f>(F33-F36)/F33</f>
        <v>0.25129951334167033</v>
      </c>
      <c r="G39" s="35">
        <f>(G33-G36)/G33</f>
        <v>0.22252096910892247</v>
      </c>
      <c r="I39" s="15">
        <f>I38-I37</f>
        <v>-5.751143347512944</v>
      </c>
      <c r="J39" s="15">
        <f>I39*H38</f>
        <v>-640246.0331618785</v>
      </c>
    </row>
    <row r="40" spans="1:9" ht="30">
      <c r="A40" s="10" t="s">
        <v>51</v>
      </c>
      <c r="B40" s="12">
        <v>1.5</v>
      </c>
      <c r="C40" s="12">
        <v>1.5</v>
      </c>
      <c r="D40" s="15"/>
      <c r="F40" s="25">
        <v>1.5</v>
      </c>
      <c r="G40" s="36">
        <v>1.5</v>
      </c>
      <c r="H40" s="37">
        <f>G33-G36</f>
        <v>38070</v>
      </c>
      <c r="I40" s="15">
        <f>H40*I37*-1</f>
        <v>-523563.1707116345</v>
      </c>
    </row>
    <row r="41" spans="1:7" ht="14.25">
      <c r="A41" s="10" t="s">
        <v>52</v>
      </c>
      <c r="B41" s="12">
        <v>3</v>
      </c>
      <c r="C41" s="12">
        <v>3</v>
      </c>
      <c r="D41" s="15"/>
      <c r="F41" s="25">
        <v>3</v>
      </c>
      <c r="G41" s="36">
        <v>3</v>
      </c>
    </row>
    <row r="42" spans="1:7" ht="28.5">
      <c r="A42" s="10" t="s">
        <v>53</v>
      </c>
      <c r="B42" s="12">
        <v>0</v>
      </c>
      <c r="C42" s="12">
        <v>0</v>
      </c>
      <c r="D42" s="15">
        <v>0</v>
      </c>
      <c r="F42" s="25">
        <v>0</v>
      </c>
      <c r="G42" s="30"/>
    </row>
    <row r="43" spans="1:7" ht="28.5">
      <c r="A43" s="10" t="s">
        <v>54</v>
      </c>
      <c r="B43" s="12"/>
      <c r="C43" s="12"/>
      <c r="D43" s="15">
        <v>0</v>
      </c>
      <c r="F43" s="25"/>
      <c r="G43" s="30"/>
    </row>
    <row r="44" spans="1:7" ht="28.5">
      <c r="A44" s="10" t="s">
        <v>55</v>
      </c>
      <c r="B44" s="38">
        <f>B17/1000/B33</f>
        <v>0.001843622043136948</v>
      </c>
      <c r="C44" s="38">
        <f>C17/1000/C33</f>
        <v>0.002678255322542062</v>
      </c>
      <c r="D44" s="15">
        <v>0.004928450978969375</v>
      </c>
      <c r="F44" s="38">
        <f>F17/1000/F33</f>
        <v>0.0022895692395775266</v>
      </c>
      <c r="G44" s="38">
        <f>G17/1000/G33</f>
        <v>0.002189625040184704</v>
      </c>
    </row>
    <row r="45" spans="1:7" ht="28.5">
      <c r="A45" s="10" t="s">
        <v>56</v>
      </c>
      <c r="B45" s="12"/>
      <c r="C45" s="12"/>
      <c r="D45" s="15">
        <v>0</v>
      </c>
      <c r="F45" s="25"/>
      <c r="G45" s="30"/>
    </row>
    <row r="46" spans="1:7" ht="42.75">
      <c r="A46" s="10" t="s">
        <v>57</v>
      </c>
      <c r="B46" s="12">
        <v>47</v>
      </c>
      <c r="C46" s="12">
        <v>47</v>
      </c>
      <c r="D46" s="15">
        <v>94</v>
      </c>
      <c r="F46" s="25">
        <v>47</v>
      </c>
      <c r="G46" s="12">
        <v>47</v>
      </c>
    </row>
    <row r="48" spans="1:2" ht="51" customHeight="1">
      <c r="A48" s="39" t="s">
        <v>58</v>
      </c>
      <c r="B48" s="39"/>
    </row>
    <row r="49" spans="1:3" ht="46.5" customHeight="1">
      <c r="A49" s="39" t="s">
        <v>59</v>
      </c>
      <c r="B49" s="39"/>
      <c r="C49" t="s">
        <v>60</v>
      </c>
    </row>
    <row r="50" spans="1:2" ht="123" customHeight="1">
      <c r="A50" s="39" t="s">
        <v>61</v>
      </c>
      <c r="B50" s="39"/>
    </row>
    <row r="51" spans="1:2" ht="36" customHeight="1">
      <c r="A51" s="39" t="s">
        <v>62</v>
      </c>
      <c r="B51" s="39"/>
    </row>
    <row r="53" ht="49.5" customHeight="1"/>
  </sheetData>
  <sheetProtection selectLockedCells="1" selectUnlockedCells="1"/>
  <mergeCells count="5">
    <mergeCell ref="A3:B3"/>
    <mergeCell ref="A48:B48"/>
    <mergeCell ref="A49:B49"/>
    <mergeCell ref="A50:B50"/>
    <mergeCell ref="A51:B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B33" sqref="B3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ht="15">
      <c r="B1" s="2" t="s">
        <v>63</v>
      </c>
    </row>
    <row r="2" ht="15">
      <c r="B2" s="1"/>
    </row>
    <row r="3" ht="6" customHeight="1">
      <c r="B3" s="2"/>
    </row>
    <row r="4" spans="1:2" ht="15" customHeight="1">
      <c r="A4" s="3" t="s">
        <v>64</v>
      </c>
      <c r="B4" s="3"/>
    </row>
    <row r="5" spans="1:2" ht="56.25" customHeight="1">
      <c r="A5" s="3"/>
      <c r="B5" s="3"/>
    </row>
    <row r="6" spans="1:2" ht="15">
      <c r="A6" s="40" t="s">
        <v>2</v>
      </c>
      <c r="B6" s="5" t="s">
        <v>3</v>
      </c>
    </row>
    <row r="7" spans="1:2" ht="15">
      <c r="A7" s="40" t="s">
        <v>4</v>
      </c>
      <c r="B7" s="4" t="s">
        <v>5</v>
      </c>
    </row>
    <row r="8" spans="1:2" ht="15">
      <c r="A8" s="40" t="s">
        <v>6</v>
      </c>
      <c r="B8" s="4" t="s">
        <v>7</v>
      </c>
    </row>
    <row r="9" spans="1:2" ht="15">
      <c r="A9" s="40" t="s">
        <v>8</v>
      </c>
      <c r="B9" s="6" t="s">
        <v>9</v>
      </c>
    </row>
    <row r="11" spans="1:2" ht="15">
      <c r="A11" s="41" t="s">
        <v>65</v>
      </c>
      <c r="B11" s="42" t="s">
        <v>13</v>
      </c>
    </row>
    <row r="12" spans="1:2" ht="30">
      <c r="A12" s="43" t="s">
        <v>66</v>
      </c>
      <c r="B12" s="44">
        <v>0</v>
      </c>
    </row>
    <row r="13" spans="1:2" ht="30">
      <c r="A13" s="43" t="s">
        <v>67</v>
      </c>
      <c r="B13" s="44">
        <v>0</v>
      </c>
    </row>
    <row r="14" spans="1:2" ht="30">
      <c r="A14" s="43" t="s">
        <v>68</v>
      </c>
      <c r="B14" s="44">
        <v>0</v>
      </c>
    </row>
    <row r="15" spans="1:2" ht="30">
      <c r="A15" s="43" t="s">
        <v>69</v>
      </c>
      <c r="B15" s="44">
        <v>0</v>
      </c>
    </row>
    <row r="16" spans="1:2" ht="15">
      <c r="A16" s="45" t="s">
        <v>70</v>
      </c>
      <c r="B16" s="44">
        <v>0</v>
      </c>
    </row>
    <row r="17" spans="1:2" ht="15">
      <c r="A17" s="45" t="s">
        <v>71</v>
      </c>
      <c r="B17" s="44">
        <v>0</v>
      </c>
    </row>
    <row r="18" spans="1:2" ht="15">
      <c r="A18" s="45" t="s">
        <v>72</v>
      </c>
      <c r="B18" s="44">
        <v>0</v>
      </c>
    </row>
    <row r="19" spans="1:2" ht="15">
      <c r="A19" s="46" t="s">
        <v>73</v>
      </c>
      <c r="B19" s="44">
        <v>0</v>
      </c>
    </row>
    <row r="20" spans="1:2" ht="15">
      <c r="A20" s="47" t="s">
        <v>74</v>
      </c>
      <c r="B20" s="44">
        <v>0</v>
      </c>
    </row>
    <row r="21" spans="1:2" ht="15">
      <c r="A21" s="48" t="s">
        <v>75</v>
      </c>
      <c r="B21" s="44">
        <v>0</v>
      </c>
    </row>
    <row r="22" spans="1:2" ht="15">
      <c r="A22" s="48" t="s">
        <v>76</v>
      </c>
      <c r="B22" s="44">
        <v>0</v>
      </c>
    </row>
    <row r="23" spans="1:2" ht="60">
      <c r="A23" s="49" t="s">
        <v>77</v>
      </c>
      <c r="B23" s="44">
        <v>0</v>
      </c>
    </row>
    <row r="24" spans="1:2" ht="15">
      <c r="A24" s="45" t="s">
        <v>70</v>
      </c>
      <c r="B24" s="44">
        <v>0</v>
      </c>
    </row>
    <row r="25" spans="1:2" ht="15">
      <c r="A25" s="45" t="s">
        <v>71</v>
      </c>
      <c r="B25" s="44">
        <v>0</v>
      </c>
    </row>
    <row r="26" spans="1:2" ht="15">
      <c r="A26" s="45" t="s">
        <v>73</v>
      </c>
      <c r="B26" s="44">
        <v>0</v>
      </c>
    </row>
    <row r="27" spans="1:2" ht="15">
      <c r="A27" s="45" t="s">
        <v>74</v>
      </c>
      <c r="B27" s="44">
        <v>0</v>
      </c>
    </row>
    <row r="28" spans="1:2" ht="15">
      <c r="A28" s="48" t="s">
        <v>75</v>
      </c>
      <c r="B28" s="44">
        <v>0</v>
      </c>
    </row>
    <row r="29" spans="1:2" ht="15">
      <c r="A29" s="48" t="s">
        <v>76</v>
      </c>
      <c r="B29" s="44">
        <v>0</v>
      </c>
    </row>
    <row r="31" spans="1:2" ht="45" customHeight="1">
      <c r="A31" s="39" t="s">
        <v>78</v>
      </c>
      <c r="B31" s="39"/>
    </row>
    <row r="33" ht="15">
      <c r="A33" s="1" t="s">
        <v>79</v>
      </c>
    </row>
    <row r="34" ht="15">
      <c r="A34" s="1" t="s">
        <v>80</v>
      </c>
    </row>
  </sheetData>
  <sheetProtection selectLockedCells="1" selectUnlockedCells="1"/>
  <mergeCells count="2">
    <mergeCell ref="A4:B5"/>
    <mergeCell ref="A31:B3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0">
      <selection activeCell="A4" sqref="A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4.25">
      <c r="C1" s="2" t="s">
        <v>81</v>
      </c>
    </row>
    <row r="2" ht="14.25">
      <c r="C2" s="2"/>
    </row>
    <row r="3" ht="15">
      <c r="C3" s="2"/>
    </row>
    <row r="4" spans="1:3" ht="14.25">
      <c r="A4" s="50" t="s">
        <v>2</v>
      </c>
      <c r="B4" s="51" t="s">
        <v>3</v>
      </c>
      <c r="C4" s="51"/>
    </row>
    <row r="5" spans="1:3" ht="15">
      <c r="A5" s="50"/>
      <c r="B5" s="51"/>
      <c r="C5" s="51"/>
    </row>
    <row r="6" spans="1:3" ht="15">
      <c r="A6" s="50" t="s">
        <v>4</v>
      </c>
      <c r="B6" s="52" t="s">
        <v>5</v>
      </c>
      <c r="C6" s="52"/>
    </row>
    <row r="7" spans="1:3" ht="14.25">
      <c r="A7" s="53" t="s">
        <v>6</v>
      </c>
      <c r="B7" s="54" t="s">
        <v>7</v>
      </c>
      <c r="C7" s="54"/>
    </row>
    <row r="8" spans="1:3" ht="14.25">
      <c r="A8" s="55" t="s">
        <v>8</v>
      </c>
      <c r="B8" s="7" t="s">
        <v>9</v>
      </c>
      <c r="C8" s="7"/>
    </row>
    <row r="9" spans="1:3" ht="14.25">
      <c r="A9" s="56"/>
      <c r="B9" s="57"/>
      <c r="C9" s="57"/>
    </row>
    <row r="10" spans="1:3" ht="33.75" customHeight="1">
      <c r="A10" s="58" t="s">
        <v>82</v>
      </c>
      <c r="B10" s="58"/>
      <c r="C10" s="58"/>
    </row>
    <row r="11" spans="1:3" ht="42.75" customHeight="1">
      <c r="A11" s="59" t="s">
        <v>83</v>
      </c>
      <c r="B11" s="60" t="s">
        <v>84</v>
      </c>
      <c r="C11" s="60"/>
    </row>
    <row r="12" spans="1:3" ht="48" customHeight="1">
      <c r="A12" s="59" t="s">
        <v>85</v>
      </c>
      <c r="B12" s="60"/>
      <c r="C12" s="60"/>
    </row>
    <row r="13" spans="1:3" ht="47.25" customHeight="1">
      <c r="A13" s="61" t="s">
        <v>86</v>
      </c>
      <c r="B13" s="62"/>
      <c r="C13" s="62"/>
    </row>
    <row r="15" spans="1:3" ht="36.75" customHeight="1">
      <c r="A15" s="3" t="s">
        <v>87</v>
      </c>
      <c r="B15" s="3"/>
      <c r="C15" s="3"/>
    </row>
    <row r="17" spans="1:3" ht="42.75">
      <c r="A17" s="63" t="s">
        <v>88</v>
      </c>
      <c r="B17" s="64" t="s">
        <v>89</v>
      </c>
      <c r="C17" s="64" t="s">
        <v>90</v>
      </c>
    </row>
    <row r="18" spans="1:3" ht="14.25">
      <c r="A18" s="11" t="s">
        <v>91</v>
      </c>
      <c r="B18" s="65">
        <v>0</v>
      </c>
      <c r="C18" s="11"/>
    </row>
    <row r="19" spans="1:3" ht="14.25">
      <c r="A19" s="11" t="s">
        <v>92</v>
      </c>
      <c r="B19" s="11"/>
      <c r="C19" s="11"/>
    </row>
    <row r="20" spans="1:3" ht="14.25">
      <c r="A20" s="11" t="s">
        <v>93</v>
      </c>
      <c r="B20" s="11"/>
      <c r="C20" s="11"/>
    </row>
    <row r="22" spans="1:3" ht="48.75" customHeight="1">
      <c r="A22" s="39" t="s">
        <v>94</v>
      </c>
      <c r="B22" s="39"/>
      <c r="C22" s="39"/>
    </row>
    <row r="23" spans="1:3" ht="31.5" customHeight="1">
      <c r="A23" s="39" t="s">
        <v>59</v>
      </c>
      <c r="B23" s="39"/>
      <c r="C23" s="39"/>
    </row>
    <row r="24" spans="1:3" ht="14.25" customHeight="1">
      <c r="A24" s="66" t="s">
        <v>95</v>
      </c>
      <c r="B24" s="66"/>
      <c r="C24" s="66"/>
    </row>
  </sheetData>
  <sheetProtection selectLockedCells="1" selectUnlockedCells="1"/>
  <mergeCells count="14">
    <mergeCell ref="A4:A5"/>
    <mergeCell ref="B4:C5"/>
    <mergeCell ref="B6:C6"/>
    <mergeCell ref="B7:C7"/>
    <mergeCell ref="B8:C8"/>
    <mergeCell ref="B9:C9"/>
    <mergeCell ref="A10:C10"/>
    <mergeCell ref="B11:C11"/>
    <mergeCell ref="B12:C12"/>
    <mergeCell ref="B13:C13"/>
    <mergeCell ref="A15:C15"/>
    <mergeCell ref="A22:C22"/>
    <mergeCell ref="A23:C23"/>
    <mergeCell ref="A24:C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17"/>
  <sheetViews>
    <sheetView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6.57421875" style="0" customWidth="1"/>
    <col min="3" max="3" width="13.8515625" style="0" customWidth="1"/>
  </cols>
  <sheetData>
    <row r="1" ht="14.25">
      <c r="O1" s="2" t="s">
        <v>96</v>
      </c>
    </row>
    <row r="2" ht="15">
      <c r="O2" s="2"/>
    </row>
    <row r="3" spans="2:9" ht="15">
      <c r="B3" s="53" t="s">
        <v>2</v>
      </c>
      <c r="C3" s="67" t="s">
        <v>3</v>
      </c>
      <c r="D3" s="67"/>
      <c r="E3" s="67"/>
      <c r="F3" s="67"/>
      <c r="G3" s="67"/>
      <c r="H3" s="67"/>
      <c r="I3" s="67"/>
    </row>
    <row r="4" spans="2:9" ht="15">
      <c r="B4" s="68" t="s">
        <v>4</v>
      </c>
      <c r="C4" s="69" t="s">
        <v>5</v>
      </c>
      <c r="D4" s="69"/>
      <c r="E4" s="69"/>
      <c r="F4" s="69"/>
      <c r="G4" s="69"/>
      <c r="H4" s="69"/>
      <c r="I4" s="69"/>
    </row>
    <row r="5" spans="2:9" ht="15">
      <c r="B5" s="68" t="s">
        <v>6</v>
      </c>
      <c r="C5" s="69" t="s">
        <v>7</v>
      </c>
      <c r="D5" s="69"/>
      <c r="E5" s="69"/>
      <c r="F5" s="69"/>
      <c r="G5" s="69"/>
      <c r="H5" s="69"/>
      <c r="I5" s="69"/>
    </row>
    <row r="6" spans="2:9" ht="15">
      <c r="B6" s="68" t="s">
        <v>8</v>
      </c>
      <c r="C6" s="7" t="s">
        <v>9</v>
      </c>
      <c r="D6" s="7"/>
      <c r="E6" s="7"/>
      <c r="F6" s="7"/>
      <c r="G6" s="7"/>
      <c r="H6" s="7"/>
      <c r="I6" s="7"/>
    </row>
    <row r="9" spans="2:13" ht="15">
      <c r="B9" s="70" t="s">
        <v>97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4:15" ht="14.25">
      <c r="N10" s="71" t="s">
        <v>98</v>
      </c>
      <c r="O10" s="71"/>
    </row>
    <row r="11" spans="2:15" ht="14.25" customHeight="1">
      <c r="B11" s="72" t="s">
        <v>99</v>
      </c>
      <c r="C11" s="72" t="s">
        <v>100</v>
      </c>
      <c r="D11" s="73">
        <v>2012</v>
      </c>
      <c r="E11" s="73"/>
      <c r="F11" s="73"/>
      <c r="G11" s="73"/>
      <c r="H11" s="73"/>
      <c r="I11" s="73"/>
      <c r="J11" s="73"/>
      <c r="K11" s="73"/>
      <c r="L11" s="73"/>
      <c r="M11" s="73"/>
      <c r="N11" s="72" t="s">
        <v>90</v>
      </c>
      <c r="O11" s="72"/>
    </row>
    <row r="12" spans="2:15" ht="14.25">
      <c r="B12" s="72"/>
      <c r="C12" s="72"/>
      <c r="D12" s="74" t="s">
        <v>101</v>
      </c>
      <c r="E12" s="74"/>
      <c r="F12" s="74"/>
      <c r="G12" s="74"/>
      <c r="H12" s="74"/>
      <c r="I12" s="75" t="s">
        <v>102</v>
      </c>
      <c r="J12" s="75"/>
      <c r="K12" s="75"/>
      <c r="L12" s="75"/>
      <c r="M12" s="75"/>
      <c r="N12" s="72"/>
      <c r="O12" s="72"/>
    </row>
    <row r="13" spans="2:15" ht="14.25">
      <c r="B13" s="72"/>
      <c r="C13" s="72"/>
      <c r="D13" s="76" t="s">
        <v>103</v>
      </c>
      <c r="E13" s="76" t="s">
        <v>104</v>
      </c>
      <c r="F13" s="76" t="s">
        <v>105</v>
      </c>
      <c r="G13" s="76" t="s">
        <v>106</v>
      </c>
      <c r="H13" s="76" t="s">
        <v>107</v>
      </c>
      <c r="I13" s="76" t="s">
        <v>103</v>
      </c>
      <c r="J13" s="76" t="s">
        <v>104</v>
      </c>
      <c r="K13" s="76" t="s">
        <v>105</v>
      </c>
      <c r="L13" s="76" t="s">
        <v>106</v>
      </c>
      <c r="M13" s="77" t="s">
        <v>107</v>
      </c>
      <c r="N13" s="72"/>
      <c r="O13" s="72"/>
    </row>
    <row r="14" spans="2:15" ht="34.5" customHeight="1">
      <c r="B14" s="11" t="s">
        <v>103</v>
      </c>
      <c r="C14" s="65">
        <v>0</v>
      </c>
      <c r="D14" s="11">
        <v>0</v>
      </c>
      <c r="E14" s="11">
        <v>0</v>
      </c>
      <c r="F14" s="78">
        <f>F15</f>
        <v>0</v>
      </c>
      <c r="G14" s="11">
        <v>0</v>
      </c>
      <c r="H14" s="11">
        <v>0</v>
      </c>
      <c r="I14" s="11">
        <v>0</v>
      </c>
      <c r="J14" s="11">
        <v>0</v>
      </c>
      <c r="K14" s="78">
        <f>K15</f>
        <v>0</v>
      </c>
      <c r="L14" s="11">
        <v>0</v>
      </c>
      <c r="M14" s="11">
        <v>0</v>
      </c>
      <c r="N14" s="60" t="s">
        <v>108</v>
      </c>
      <c r="O14" s="60"/>
    </row>
    <row r="15" spans="2:15" ht="42.75" customHeight="1" hidden="1">
      <c r="B15" s="79" t="s">
        <v>109</v>
      </c>
      <c r="C15" s="80"/>
      <c r="D15" s="81">
        <v>0</v>
      </c>
      <c r="E15" s="81">
        <v>0</v>
      </c>
      <c r="F15" s="82"/>
      <c r="G15" s="81"/>
      <c r="H15" s="81"/>
      <c r="I15" s="81">
        <v>0</v>
      </c>
      <c r="J15" s="81">
        <v>0</v>
      </c>
      <c r="K15" s="82"/>
      <c r="L15" s="81"/>
      <c r="M15" s="83"/>
      <c r="N15" s="84" t="s">
        <v>108</v>
      </c>
      <c r="O15" s="84"/>
    </row>
    <row r="16" spans="2:15" ht="14.25" hidden="1">
      <c r="B16" s="11" t="s">
        <v>110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2"/>
      <c r="O16" s="62"/>
    </row>
    <row r="17" spans="2:15" ht="14.25" hidden="1">
      <c r="B17" s="11" t="s">
        <v>93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2"/>
      <c r="O17" s="62"/>
    </row>
  </sheetData>
  <sheetProtection selectLockedCells="1" selectUnlockedCells="1"/>
  <mergeCells count="16">
    <mergeCell ref="C3:I3"/>
    <mergeCell ref="C4:I4"/>
    <mergeCell ref="C5:I5"/>
    <mergeCell ref="C6:I6"/>
    <mergeCell ref="B9:M9"/>
    <mergeCell ref="N10:O10"/>
    <mergeCell ref="B11:B13"/>
    <mergeCell ref="C11:C13"/>
    <mergeCell ref="D11:M11"/>
    <mergeCell ref="N11:O13"/>
    <mergeCell ref="D12:H12"/>
    <mergeCell ref="I12:M12"/>
    <mergeCell ref="N14:O14"/>
    <mergeCell ref="N15:O15"/>
    <mergeCell ref="N16:O16"/>
    <mergeCell ref="N17:O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40.7109375" style="0" customWidth="1"/>
    <col min="3" max="3" width="46.421875" style="0" customWidth="1"/>
  </cols>
  <sheetData>
    <row r="1" ht="15">
      <c r="C1" s="2" t="s">
        <v>111</v>
      </c>
    </row>
    <row r="3" spans="1:3" ht="80.25" customHeight="1">
      <c r="A3" s="85" t="s">
        <v>112</v>
      </c>
      <c r="B3" s="85"/>
      <c r="C3" s="85"/>
    </row>
    <row r="4" spans="1:3" ht="30" customHeight="1">
      <c r="A4" s="86" t="s">
        <v>113</v>
      </c>
      <c r="B4" s="86"/>
      <c r="C4" s="87"/>
    </row>
    <row r="5" spans="1:6" ht="17.25" customHeight="1">
      <c r="A5" s="88" t="s">
        <v>114</v>
      </c>
      <c r="B5" s="88" t="s">
        <v>12</v>
      </c>
      <c r="C5" s="89" t="s">
        <v>115</v>
      </c>
      <c r="F5" s="90"/>
    </row>
    <row r="6" spans="1:3" ht="12" customHeight="1">
      <c r="A6" s="91">
        <v>1</v>
      </c>
      <c r="B6" s="91">
        <v>2</v>
      </c>
      <c r="C6" s="92">
        <v>3</v>
      </c>
    </row>
    <row r="7" spans="1:3" ht="48" customHeight="1">
      <c r="A7" s="88">
        <v>1</v>
      </c>
      <c r="B7" s="93" t="s">
        <v>116</v>
      </c>
      <c r="C7" s="87" t="s">
        <v>117</v>
      </c>
    </row>
    <row r="8" spans="1:3" ht="48" customHeight="1">
      <c r="A8" s="88">
        <v>2</v>
      </c>
      <c r="B8" s="93" t="s">
        <v>118</v>
      </c>
      <c r="C8" s="87" t="s">
        <v>119</v>
      </c>
    </row>
    <row r="9" spans="1:3" ht="48.75" customHeight="1">
      <c r="A9" s="88">
        <v>3</v>
      </c>
      <c r="B9" s="93" t="s">
        <v>120</v>
      </c>
      <c r="C9" s="87" t="s">
        <v>119</v>
      </c>
    </row>
    <row r="10" spans="1:3" ht="61.5" customHeight="1">
      <c r="A10" s="88">
        <v>4</v>
      </c>
      <c r="B10" s="93" t="s">
        <v>121</v>
      </c>
      <c r="C10" s="87" t="s">
        <v>119</v>
      </c>
    </row>
    <row r="11" spans="1:3" ht="48.75" customHeight="1">
      <c r="A11" s="88">
        <v>5</v>
      </c>
      <c r="B11" s="93" t="s">
        <v>122</v>
      </c>
      <c r="C11" s="87">
        <v>0.241</v>
      </c>
    </row>
    <row r="12" spans="1:3" ht="30.75">
      <c r="A12" s="88">
        <v>6</v>
      </c>
      <c r="B12" s="93" t="s">
        <v>123</v>
      </c>
      <c r="C12" s="87" t="s">
        <v>124</v>
      </c>
    </row>
    <row r="13" ht="15.75">
      <c r="A13" s="94"/>
    </row>
    <row r="14" spans="1:3" ht="26.25" customHeight="1">
      <c r="A14" s="95" t="s">
        <v>125</v>
      </c>
      <c r="B14" s="95"/>
      <c r="C14" s="95"/>
    </row>
    <row r="15" spans="1:3" ht="40.5" customHeight="1">
      <c r="A15" s="95" t="s">
        <v>126</v>
      </c>
      <c r="B15" s="95"/>
      <c r="C15" s="95"/>
    </row>
    <row r="16" ht="15.75">
      <c r="A16" s="94"/>
    </row>
    <row r="18" ht="15">
      <c r="B18" t="s">
        <v>79</v>
      </c>
    </row>
    <row r="19" ht="15">
      <c r="B19" t="s">
        <v>127</v>
      </c>
    </row>
  </sheetData>
  <sheetProtection selectLockedCells="1" selectUnlockedCells="1"/>
  <mergeCells count="4">
    <mergeCell ref="A3:C3"/>
    <mergeCell ref="A4:B4"/>
    <mergeCell ref="A14:C14"/>
    <mergeCell ref="A15:C15"/>
  </mergeCells>
  <hyperlinks>
    <hyperlink ref="A3" location="sub_914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* (факт)"/>
    <hyperlink ref="B11" location="sub_915" display="Резерв мощности системы холодного водоснабжения Всего (тыс. куб. м / сутки)**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/>
  <cp:lastPrinted>2013-01-15T06:06:39Z</cp:lastPrinted>
  <dcterms:created xsi:type="dcterms:W3CDTF">2010-02-16T14:16:42Z</dcterms:created>
  <dcterms:modified xsi:type="dcterms:W3CDTF">2013-03-26T12:30:26Z</dcterms:modified>
  <cp:category/>
  <cp:version/>
  <cp:contentType/>
  <cp:contentStatus/>
  <cp:revision>1</cp:revision>
</cp:coreProperties>
</file>